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'Sheet1'!$A$1:$O$152</definedName>
  </definedNames>
  <calcPr fullCalcOnLoad="1"/>
</workbook>
</file>

<file path=xl/comments1.xml><?xml version="1.0" encoding="utf-8"?>
<comments xmlns="http://schemas.openxmlformats.org/spreadsheetml/2006/main">
  <authors>
    <author>AdIT Technical Services</author>
    <author>Registered User</author>
  </authors>
  <commentList>
    <comment ref="G143" authorId="0">
      <text>
        <r>
          <rPr>
            <sz val="8"/>
            <rFont val="Tahoma"/>
            <family val="0"/>
          </rPr>
          <t xml:space="preserve">Youth Group Rate
</t>
        </r>
      </text>
    </comment>
    <comment ref="C143" authorId="1">
      <text>
        <r>
          <rPr>
            <b/>
            <sz val="8"/>
            <rFont val="Tahoma"/>
            <family val="0"/>
          </rPr>
          <t>Registered User:</t>
        </r>
        <r>
          <rPr>
            <sz val="8"/>
            <rFont val="Tahoma"/>
            <family val="0"/>
          </rPr>
          <t xml:space="preserve">
Based on proposed youth group rate - $16 X 2 nights</t>
        </r>
      </text>
    </comment>
    <comment ref="K113" authorId="1">
      <text>
        <r>
          <rPr>
            <b/>
            <sz val="8"/>
            <rFont val="Tahoma"/>
            <family val="0"/>
          </rPr>
          <t>Registered User:</t>
        </r>
        <r>
          <rPr>
            <sz val="8"/>
            <rFont val="Tahoma"/>
            <family val="0"/>
          </rPr>
          <t xml:space="preserve">
Per Dick Wittman - schedule</t>
        </r>
      </text>
    </comment>
  </commentList>
</comments>
</file>

<file path=xl/sharedStrings.xml><?xml version="1.0" encoding="utf-8"?>
<sst xmlns="http://schemas.openxmlformats.org/spreadsheetml/2006/main" count="186" uniqueCount="103">
  <si>
    <t>Change</t>
  </si>
  <si>
    <t>$</t>
  </si>
  <si>
    <t>%</t>
  </si>
  <si>
    <t>Double Occupancy</t>
  </si>
  <si>
    <t>Single Occupancy</t>
  </si>
  <si>
    <t>NMU Students, College and Campus Visitors</t>
  </si>
  <si>
    <t>Sports Camp and Youth Groups</t>
  </si>
  <si>
    <t>Conference Participants and Guests</t>
  </si>
  <si>
    <t>Free</t>
  </si>
  <si>
    <t>1997-98</t>
  </si>
  <si>
    <t>1999-00</t>
  </si>
  <si>
    <t>2000-01</t>
  </si>
  <si>
    <t>Dining Services Information</t>
  </si>
  <si>
    <t>Children under 5 years of age</t>
  </si>
  <si>
    <t>Room</t>
  </si>
  <si>
    <t>Picnic</t>
  </si>
  <si>
    <t>Snacks</t>
  </si>
  <si>
    <t>Ice Cream</t>
  </si>
  <si>
    <t>Dining</t>
  </si>
  <si>
    <t># of</t>
  </si>
  <si>
    <t>Rate per</t>
  </si>
  <si>
    <t>Service</t>
  </si>
  <si>
    <t>Nights</t>
  </si>
  <si>
    <t>Night</t>
  </si>
  <si>
    <t>Breakfast</t>
  </si>
  <si>
    <t>Lunch</t>
  </si>
  <si>
    <t>Dinner</t>
  </si>
  <si>
    <t>Summer Orientation Sessions*</t>
  </si>
  <si>
    <t xml:space="preserve">Extended Stay Room Rates  </t>
  </si>
  <si>
    <t>2001-02</t>
  </si>
  <si>
    <t>Total</t>
  </si>
  <si>
    <t>Increase</t>
  </si>
  <si>
    <t>Children between 5 and 11 years of age</t>
  </si>
  <si>
    <t>NA</t>
  </si>
  <si>
    <t>General Rate Increase:</t>
  </si>
  <si>
    <t>No rate</t>
  </si>
  <si>
    <t>2004-05</t>
  </si>
  <si>
    <t>-</t>
  </si>
  <si>
    <t>Children 12 years of age and older - Package Rate</t>
  </si>
  <si>
    <t>Board Package</t>
  </si>
  <si>
    <t>Package Rate</t>
  </si>
  <si>
    <r>
      <t>Daily Room Rates (per person)</t>
    </r>
    <r>
      <rPr>
        <sz val="12"/>
        <rFont val="Times New Roman"/>
        <family val="1"/>
      </rPr>
      <t>*</t>
    </r>
  </si>
  <si>
    <r>
      <t>(Per person per night - 5 nights or more)</t>
    </r>
    <r>
      <rPr>
        <sz val="11"/>
        <rFont val="Times New Roman"/>
        <family val="1"/>
      </rPr>
      <t>*</t>
    </r>
  </si>
  <si>
    <r>
      <t>Daily Room Rates (per person)</t>
    </r>
    <r>
      <rPr>
        <sz val="11"/>
        <rFont val="Times New Roman"/>
        <family val="1"/>
      </rPr>
      <t>*</t>
    </r>
  </si>
  <si>
    <r>
      <t>Parent Rates (per person)</t>
    </r>
    <r>
      <rPr>
        <sz val="11"/>
        <rFont val="Times New Roman"/>
        <family val="1"/>
      </rPr>
      <t xml:space="preserve"> *</t>
    </r>
  </si>
  <si>
    <t>2005-06</t>
  </si>
  <si>
    <t>Room rate increase</t>
  </si>
  <si>
    <t>Orientation Total</t>
  </si>
  <si>
    <t>Housing and Residence Life Office/Dining Services Department</t>
  </si>
  <si>
    <t>Century Plan</t>
  </si>
  <si>
    <t>Top Cat Plan</t>
  </si>
  <si>
    <t>Wildcat Plan</t>
  </si>
  <si>
    <t>50 meals</t>
  </si>
  <si>
    <t>25 meals</t>
  </si>
  <si>
    <t>10 meals</t>
  </si>
  <si>
    <t xml:space="preserve"> </t>
  </si>
  <si>
    <t>One-Day Total</t>
  </si>
  <si>
    <t>Per Meal Rate</t>
  </si>
  <si>
    <t>*   Add $2.50 per room per night for a private bathroom.</t>
  </si>
  <si>
    <t>Students, campus visitors, and guests may chose a per meal rate, a daily rate, a Dining Dollars, or a Block Meal Plan option.</t>
  </si>
  <si>
    <t>Proposed</t>
  </si>
  <si>
    <t>2006-07</t>
  </si>
  <si>
    <t>In effect from the 2006 Fall Semester through the 2007 Summer Session</t>
  </si>
  <si>
    <t>2007 Summer Orientation Rate Calculation Information</t>
  </si>
  <si>
    <t>Proposed Special Rates for 2006-2007</t>
  </si>
  <si>
    <t>Orientation - Dining Services Calculations (Adults and Children 12 and older)</t>
  </si>
  <si>
    <t>Second Day</t>
  </si>
  <si>
    <t>Third Day</t>
  </si>
  <si>
    <t>First Day</t>
  </si>
  <si>
    <t>Picnic (Billed)</t>
  </si>
  <si>
    <t>Subtotal</t>
  </si>
  <si>
    <t>Rate Change</t>
  </si>
  <si>
    <t>($4.75 per meal)</t>
  </si>
  <si>
    <t>($5.95 per meal)</t>
  </si>
  <si>
    <t>($6.25 per meal)</t>
  </si>
  <si>
    <t>*  Add $2.50 per room per night for a room with a private bathroom.</t>
  </si>
  <si>
    <t xml:space="preserve">    Daily Rate</t>
  </si>
  <si>
    <t xml:space="preserve">    Package Rate</t>
  </si>
  <si>
    <t>New</t>
  </si>
  <si>
    <t>2006-07*</t>
  </si>
  <si>
    <t>*  Add $2.50 per room per night for a private bathroom.</t>
  </si>
  <si>
    <r>
      <t>Dining Dollar Option</t>
    </r>
    <r>
      <rPr>
        <sz val="12"/>
        <rFont val="Times New Roman"/>
        <family val="1"/>
      </rPr>
      <t xml:space="preserve"> Any amount - can be used either for "a la carte" purchases or "all-you-care-to-eat" meals -</t>
    </r>
  </si>
  <si>
    <t>$5.00 for breakfast or $6.75 for lunch and dinner.  Dining Services recommends $12.00-$15.00 per day or $75.00 per week.</t>
  </si>
  <si>
    <t>Children of Short Term Visitors and Guests</t>
  </si>
  <si>
    <t xml:space="preserve">staying in the same suite as their parents if their parents are staying in a double occupancy room (maximum of two children per </t>
  </si>
  <si>
    <t>room). Children18 years old or older will be charged the full rate.</t>
  </si>
  <si>
    <t>for children under the age of 17 years of age staying in the same suite as their parents if their parents are staying in a double</t>
  </si>
  <si>
    <t xml:space="preserve">      the per person rate in part due to a decision to charge the Orientation Program directly for various services. </t>
  </si>
  <si>
    <t>*    This rate includes room rental, initial linen set-up and daily towel exchange, plus six meals. Dining Services reduced</t>
  </si>
  <si>
    <t xml:space="preserve">    Per Meal Rate</t>
  </si>
  <si>
    <t>Room and Board Rate (per person, double occupancy)</t>
  </si>
  <si>
    <t>Extended Stay Room Rates (per person - 5 nights or more)*</t>
  </si>
  <si>
    <t>Daily Room Rates (per person)*</t>
  </si>
  <si>
    <t>All-You-Care-to-Eat Block Meal Plans</t>
  </si>
  <si>
    <t>There will be no charge for children of NMU students, college and campus visitors, conference participants, and guests who</t>
  </si>
  <si>
    <t>are 17 years old or younger who stay in the same room as a parent staying in a single room (one child per room) during</t>
  </si>
  <si>
    <t>short term stays. There will be a $5/child/night charge for the additional room for children under the age of 17 years of age</t>
  </si>
  <si>
    <t>There will be no charge for children of Summer Orientation participants who are 17 years old or younger who stay in the same</t>
  </si>
  <si>
    <t>room as a parent staying in a single room (one child per room). There will be a $5/child/night charge for the additional room</t>
  </si>
  <si>
    <t xml:space="preserve"> occupancy room (maximum of two children per room). Children18 years old or older will be charged the full rate. </t>
  </si>
  <si>
    <r>
      <t>Children of Orientation Participants</t>
    </r>
    <r>
      <rPr>
        <b/>
        <sz val="12"/>
        <rFont val="Times New Roman"/>
        <family val="1"/>
      </rPr>
      <t xml:space="preserve">  </t>
    </r>
  </si>
  <si>
    <t>Housing</t>
  </si>
  <si>
    <t>Dining Services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</si>
</sst>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0.0"/>
    <numFmt numFmtId="167" formatCode="0.00000"/>
    <numFmt numFmtId="168" formatCode="0.0000"/>
    <numFmt numFmtId="169" formatCode="0.000"/>
    <numFmt numFmtId="170" formatCode="_(&quot;$&quot;* #,##0_);_(&quot;$&quot;* \(#,##0\);_(&quot;$&quot;* &quot;-&quot;??_);_(@_)"/>
  </numFmts>
  <fonts count="22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8"/>
      <name val="Tahoma"/>
      <family val="0"/>
    </font>
    <font>
      <u val="singleAccounting"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4" fontId="6" fillId="0" borderId="0" xfId="17" applyFont="1" applyAlignment="1">
      <alignment/>
    </xf>
    <xf numFmtId="44" fontId="6" fillId="0" borderId="0" xfId="0" applyNumberFormat="1" applyFont="1" applyAlignment="1">
      <alignment/>
    </xf>
    <xf numFmtId="44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6" fillId="0" borderId="0" xfId="17" applyFont="1" applyAlignment="1">
      <alignment horizontal="center"/>
    </xf>
    <xf numFmtId="0" fontId="10" fillId="0" borderId="0" xfId="0" applyFont="1" applyAlignment="1">
      <alignment/>
    </xf>
    <xf numFmtId="44" fontId="10" fillId="0" borderId="0" xfId="17" applyFont="1" applyAlignment="1">
      <alignment/>
    </xf>
    <xf numFmtId="0" fontId="6" fillId="0" borderId="1" xfId="0" applyFont="1" applyBorder="1" applyAlignment="1">
      <alignment horizontal="center"/>
    </xf>
    <xf numFmtId="43" fontId="6" fillId="0" borderId="0" xfId="15" applyFont="1" applyAlignment="1">
      <alignment/>
    </xf>
    <xf numFmtId="10" fontId="6" fillId="0" borderId="0" xfId="21" applyNumberFormat="1" applyFont="1" applyAlignment="1">
      <alignment/>
    </xf>
    <xf numFmtId="0" fontId="6" fillId="0" borderId="0" xfId="0" applyFont="1" applyAlignment="1">
      <alignment horizontal="right"/>
    </xf>
    <xf numFmtId="43" fontId="6" fillId="0" borderId="0" xfId="15" applyFont="1" applyAlignment="1">
      <alignment horizontal="right"/>
    </xf>
    <xf numFmtId="43" fontId="6" fillId="0" borderId="0" xfId="15" applyFont="1" applyBorder="1" applyAlignment="1">
      <alignment/>
    </xf>
    <xf numFmtId="0" fontId="2" fillId="0" borderId="0" xfId="0" applyFont="1" applyAlignment="1">
      <alignment horizontal="center"/>
    </xf>
    <xf numFmtId="44" fontId="0" fillId="0" borderId="0" xfId="17" applyAlignment="1">
      <alignment/>
    </xf>
    <xf numFmtId="164" fontId="0" fillId="0" borderId="0" xfId="21" applyNumberForma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4" fontId="0" fillId="0" borderId="0" xfId="17" applyFont="1" applyAlignment="1">
      <alignment/>
    </xf>
    <xf numFmtId="43" fontId="0" fillId="0" borderId="0" xfId="15" applyAlignment="1">
      <alignment/>
    </xf>
    <xf numFmtId="43" fontId="4" fillId="0" borderId="1" xfId="15" applyFont="1" applyBorder="1" applyAlignment="1">
      <alignment/>
    </xf>
    <xf numFmtId="0" fontId="5" fillId="0" borderId="0" xfId="0" applyFont="1" applyAlignment="1">
      <alignment horizontal="center"/>
    </xf>
    <xf numFmtId="43" fontId="8" fillId="0" borderId="0" xfId="15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43" fontId="6" fillId="0" borderId="0" xfId="15" applyFont="1" applyAlignment="1">
      <alignment horizontal="center"/>
    </xf>
    <xf numFmtId="43" fontId="13" fillId="0" borderId="0" xfId="15" applyFont="1" applyBorder="1" applyAlignment="1">
      <alignment/>
    </xf>
    <xf numFmtId="0" fontId="14" fillId="0" borderId="0" xfId="0" applyFont="1" applyAlignment="1">
      <alignment horizontal="center"/>
    </xf>
    <xf numFmtId="15" fontId="1" fillId="0" borderId="0" xfId="0" applyNumberFormat="1" applyFont="1" applyAlignment="1" quotePrefix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4" fontId="10" fillId="0" borderId="0" xfId="17" applyFont="1" applyAlignment="1">
      <alignment horizontal="center"/>
    </xf>
    <xf numFmtId="2" fontId="6" fillId="0" borderId="0" xfId="0" applyNumberFormat="1" applyFont="1" applyAlignment="1">
      <alignment horizontal="right"/>
    </xf>
    <xf numFmtId="43" fontId="6" fillId="0" borderId="0" xfId="15" applyFont="1" applyBorder="1" applyAlignment="1">
      <alignment horizontal="center"/>
    </xf>
    <xf numFmtId="164" fontId="6" fillId="0" borderId="0" xfId="21" applyNumberFormat="1" applyFont="1" applyAlignment="1">
      <alignment horizontal="center"/>
    </xf>
    <xf numFmtId="0" fontId="0" fillId="0" borderId="0" xfId="0" applyAlignment="1">
      <alignment horizontal="right"/>
    </xf>
    <xf numFmtId="44" fontId="0" fillId="0" borderId="2" xfId="0" applyNumberFormat="1" applyBorder="1" applyAlignment="1">
      <alignment/>
    </xf>
    <xf numFmtId="4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0" fontId="0" fillId="0" borderId="3" xfId="21" applyNumberFormat="1" applyBorder="1" applyAlignment="1">
      <alignment/>
    </xf>
    <xf numFmtId="44" fontId="0" fillId="0" borderId="0" xfId="0" applyNumberFormat="1" applyBorder="1" applyAlignment="1">
      <alignment/>
    </xf>
    <xf numFmtId="10" fontId="0" fillId="0" borderId="0" xfId="21" applyNumberFormat="1" applyBorder="1" applyAlignment="1">
      <alignment/>
    </xf>
    <xf numFmtId="0" fontId="0" fillId="0" borderId="0" xfId="0" applyFill="1" applyBorder="1" applyAlignment="1">
      <alignment horizontal="right"/>
    </xf>
    <xf numFmtId="44" fontId="6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5" fontId="18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44" fontId="13" fillId="0" borderId="0" xfId="0" applyNumberFormat="1" applyFont="1" applyAlignment="1">
      <alignment horizontal="center"/>
    </xf>
    <xf numFmtId="44" fontId="0" fillId="0" borderId="0" xfId="17" applyNumberFormat="1" applyAlignment="1">
      <alignment/>
    </xf>
    <xf numFmtId="0" fontId="19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44" fontId="0" fillId="0" borderId="2" xfId="17" applyBorder="1" applyAlignment="1">
      <alignment/>
    </xf>
    <xf numFmtId="43" fontId="0" fillId="0" borderId="1" xfId="15" applyBorder="1" applyAlignment="1">
      <alignment/>
    </xf>
    <xf numFmtId="44" fontId="6" fillId="0" borderId="5" xfId="17" applyFont="1" applyBorder="1" applyAlignment="1">
      <alignment/>
    </xf>
    <xf numFmtId="0" fontId="0" fillId="2" borderId="2" xfId="0" applyFill="1" applyBorder="1" applyAlignment="1">
      <alignment/>
    </xf>
    <xf numFmtId="44" fontId="0" fillId="2" borderId="2" xfId="17" applyFill="1" applyBorder="1" applyAlignment="1">
      <alignment/>
    </xf>
    <xf numFmtId="44" fontId="6" fillId="0" borderId="0" xfId="17" applyFont="1" applyAlignment="1">
      <alignment horizontal="left"/>
    </xf>
    <xf numFmtId="0" fontId="20" fillId="0" borderId="0" xfId="0" applyFont="1" applyAlignment="1">
      <alignment/>
    </xf>
    <xf numFmtId="164" fontId="6" fillId="0" borderId="0" xfId="21" applyNumberFormat="1" applyFont="1" applyAlignment="1">
      <alignment/>
    </xf>
    <xf numFmtId="164" fontId="8" fillId="0" borderId="0" xfId="21" applyNumberFormat="1" applyFont="1" applyAlignment="1">
      <alignment/>
    </xf>
    <xf numFmtId="164" fontId="6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6" fillId="0" borderId="6" xfId="0" applyFont="1" applyBorder="1" applyAlignment="1">
      <alignment horizontal="center"/>
    </xf>
    <xf numFmtId="44" fontId="0" fillId="0" borderId="5" xfId="17" applyNumberFormat="1" applyBorder="1" applyAlignment="1">
      <alignment/>
    </xf>
    <xf numFmtId="4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3" fontId="6" fillId="0" borderId="5" xfId="15" applyFont="1" applyBorder="1" applyAlignment="1">
      <alignment/>
    </xf>
    <xf numFmtId="44" fontId="0" fillId="0" borderId="7" xfId="0" applyNumberFormat="1" applyBorder="1" applyAlignment="1">
      <alignment/>
    </xf>
    <xf numFmtId="44" fontId="0" fillId="0" borderId="5" xfId="17" applyBorder="1" applyAlignment="1">
      <alignment/>
    </xf>
    <xf numFmtId="43" fontId="0" fillId="0" borderId="7" xfId="15" applyBorder="1" applyAlignment="1">
      <alignment/>
    </xf>
    <xf numFmtId="0" fontId="8" fillId="0" borderId="0" xfId="0" applyFont="1" applyBorder="1" applyAlignment="1">
      <alignment horizontal="center"/>
    </xf>
    <xf numFmtId="43" fontId="0" fillId="0" borderId="5" xfId="15" applyBorder="1" applyAlignment="1">
      <alignment/>
    </xf>
    <xf numFmtId="44" fontId="0" fillId="0" borderId="7" xfId="17" applyBorder="1" applyAlignment="1">
      <alignment/>
    </xf>
    <xf numFmtId="43" fontId="6" fillId="0" borderId="7" xfId="15" applyFont="1" applyBorder="1" applyAlignment="1">
      <alignment/>
    </xf>
    <xf numFmtId="43" fontId="1" fillId="0" borderId="0" xfId="15" applyFont="1" applyAlignment="1">
      <alignment horizontal="center"/>
    </xf>
    <xf numFmtId="43" fontId="9" fillId="0" borderId="0" xfId="15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workbookViewId="0" topLeftCell="A1">
      <selection activeCell="A5" sqref="A5"/>
    </sheetView>
  </sheetViews>
  <sheetFormatPr defaultColWidth="9.140625" defaultRowHeight="12.75"/>
  <cols>
    <col min="1" max="1" width="16.7109375" style="0" customWidth="1"/>
    <col min="2" max="2" width="9.7109375" style="0" customWidth="1"/>
    <col min="3" max="3" width="10.7109375" style="0" customWidth="1"/>
    <col min="4" max="5" width="9.7109375" style="0" hidden="1" customWidth="1"/>
    <col min="6" max="6" width="10.57421875" style="0" hidden="1" customWidth="1"/>
    <col min="7" max="7" width="10.421875" style="0" hidden="1" customWidth="1"/>
    <col min="8" max="8" width="10.421875" style="0" customWidth="1"/>
    <col min="9" max="9" width="6.7109375" style="0" customWidth="1"/>
    <col min="10" max="12" width="9.8515625" style="0" customWidth="1"/>
    <col min="13" max="14" width="8.7109375" style="0" customWidth="1"/>
    <col min="15" max="15" width="10.7109375" style="0" customWidth="1"/>
  </cols>
  <sheetData>
    <row r="1" spans="1:14" ht="15.75">
      <c r="A1" s="1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>
      <c r="A2" s="1" t="s">
        <v>64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>
      <c r="A3" s="1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>
      <c r="A5" s="60" t="s">
        <v>55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>
      <c r="A6" s="3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15.75">
      <c r="B7" s="1"/>
      <c r="C7" s="1"/>
      <c r="D7" s="13"/>
      <c r="E7" s="13"/>
      <c r="F7" s="13"/>
      <c r="G7" s="13"/>
      <c r="H7" s="13"/>
      <c r="I7" s="13"/>
      <c r="J7" s="13"/>
      <c r="K7" s="13" t="s">
        <v>55</v>
      </c>
      <c r="L7" s="77" t="s">
        <v>60</v>
      </c>
      <c r="M7" s="93" t="s">
        <v>0</v>
      </c>
      <c r="N7" s="93"/>
    </row>
    <row r="8" spans="1:14" ht="15.75">
      <c r="A8" s="4" t="s">
        <v>41</v>
      </c>
      <c r="B8" s="1"/>
      <c r="C8" s="1"/>
      <c r="D8" s="14" t="s">
        <v>9</v>
      </c>
      <c r="E8" s="14" t="s">
        <v>10</v>
      </c>
      <c r="F8" s="14" t="s">
        <v>11</v>
      </c>
      <c r="G8" s="14" t="s">
        <v>29</v>
      </c>
      <c r="H8" s="14"/>
      <c r="I8" s="14"/>
      <c r="J8" s="14" t="s">
        <v>36</v>
      </c>
      <c r="K8" s="14" t="s">
        <v>45</v>
      </c>
      <c r="L8" s="82" t="s">
        <v>61</v>
      </c>
      <c r="M8" s="18" t="s">
        <v>1</v>
      </c>
      <c r="N8" s="18" t="s">
        <v>2</v>
      </c>
    </row>
    <row r="9" spans="1:14" ht="15">
      <c r="A9" s="6" t="s">
        <v>3</v>
      </c>
      <c r="B9" s="6"/>
      <c r="C9" s="6"/>
      <c r="D9" s="9">
        <v>13.75</v>
      </c>
      <c r="E9" s="10">
        <v>13.75</v>
      </c>
      <c r="F9" s="10">
        <v>14.75</v>
      </c>
      <c r="G9" s="10">
        <v>15.25</v>
      </c>
      <c r="H9" s="10"/>
      <c r="I9" s="10"/>
      <c r="J9" s="10">
        <v>16.75</v>
      </c>
      <c r="K9" s="10">
        <f>+((1+$B$152)*J9)-0.17</f>
        <v>17.752499999999998</v>
      </c>
      <c r="L9" s="78">
        <f>+K9+B$171</f>
        <v>18.002499999999998</v>
      </c>
      <c r="M9" s="11">
        <f>(+L9-K9)</f>
        <v>0.25</v>
      </c>
      <c r="N9" s="73">
        <f>+M9/K9</f>
        <v>0.014082523588227012</v>
      </c>
    </row>
    <row r="10" spans="1:14" ht="15">
      <c r="A10" s="6" t="s">
        <v>4</v>
      </c>
      <c r="B10" s="6"/>
      <c r="C10" s="6"/>
      <c r="D10" s="10">
        <f>+D9+5</f>
        <v>18.75</v>
      </c>
      <c r="E10" s="10">
        <v>18.75</v>
      </c>
      <c r="F10" s="10">
        <f>+F9+5</f>
        <v>19.75</v>
      </c>
      <c r="G10" s="10">
        <v>20.25</v>
      </c>
      <c r="H10" s="10"/>
      <c r="I10" s="10"/>
      <c r="J10" s="10">
        <v>21.75</v>
      </c>
      <c r="K10" s="10">
        <f>+K9+5</f>
        <v>22.752499999999998</v>
      </c>
      <c r="L10" s="79">
        <f>+L9+5</f>
        <v>23.002499999999998</v>
      </c>
      <c r="M10" s="11">
        <f>(+L10-K10)</f>
        <v>0.25</v>
      </c>
      <c r="N10" s="73">
        <f>+M10/K10</f>
        <v>0.01098780353807274</v>
      </c>
    </row>
    <row r="11" spans="2:14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80"/>
      <c r="M11" s="11"/>
      <c r="N11" s="20"/>
    </row>
    <row r="12" spans="1:14" ht="15">
      <c r="A12" s="6" t="s">
        <v>28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80"/>
      <c r="M12" s="11"/>
      <c r="N12" s="20"/>
    </row>
    <row r="13" spans="1:14" ht="15">
      <c r="A13" s="8" t="s">
        <v>42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80"/>
      <c r="M13" s="11"/>
      <c r="N13" s="20"/>
    </row>
    <row r="14" spans="1:14" ht="15">
      <c r="A14" s="6" t="s">
        <v>3</v>
      </c>
      <c r="B14" s="6"/>
      <c r="C14" s="6"/>
      <c r="D14" s="9">
        <v>10.25</v>
      </c>
      <c r="E14" s="10">
        <v>10.25</v>
      </c>
      <c r="F14" s="10">
        <f>+F9-3.75</f>
        <v>11</v>
      </c>
      <c r="G14" s="10">
        <f>+G9-3.75</f>
        <v>11.5</v>
      </c>
      <c r="H14" s="10"/>
      <c r="I14" s="10"/>
      <c r="J14" s="10">
        <v>13</v>
      </c>
      <c r="K14" s="10">
        <f>(+K9-3.75)</f>
        <v>14.002499999999998</v>
      </c>
      <c r="L14" s="78">
        <f>+K14+B$171</f>
        <v>14.252499999999998</v>
      </c>
      <c r="M14" s="11">
        <f>(+L14-K14)</f>
        <v>0.25</v>
      </c>
      <c r="N14" s="73">
        <f>+M14/K14</f>
        <v>0.01785395465095519</v>
      </c>
    </row>
    <row r="15" spans="1:14" ht="15">
      <c r="A15" s="6" t="s">
        <v>4</v>
      </c>
      <c r="B15" s="6"/>
      <c r="C15" s="6"/>
      <c r="D15" s="10">
        <f>+D14+5</f>
        <v>15.25</v>
      </c>
      <c r="E15" s="10">
        <v>15.25</v>
      </c>
      <c r="F15" s="10">
        <f>+F14+5</f>
        <v>16</v>
      </c>
      <c r="G15" s="10">
        <f>+G14+5</f>
        <v>16.5</v>
      </c>
      <c r="H15" s="10"/>
      <c r="I15" s="10"/>
      <c r="J15" s="19">
        <v>18</v>
      </c>
      <c r="K15" s="19">
        <f>+K14+5</f>
        <v>19.002499999999998</v>
      </c>
      <c r="L15" s="88">
        <f>+L14+5</f>
        <v>19.252499999999998</v>
      </c>
      <c r="M15" s="37">
        <f>(+L15-K15)</f>
        <v>0.25</v>
      </c>
      <c r="N15" s="73">
        <f>+M15/K15</f>
        <v>0.013156163662675965</v>
      </c>
    </row>
    <row r="16" spans="1:14" ht="15">
      <c r="A16" s="6"/>
      <c r="B16" s="6"/>
      <c r="C16" s="6"/>
      <c r="D16" s="10"/>
      <c r="E16" s="10"/>
      <c r="F16" s="10"/>
      <c r="G16" s="10"/>
      <c r="H16" s="10"/>
      <c r="I16" s="10"/>
      <c r="J16" s="19"/>
      <c r="K16" s="19"/>
      <c r="L16" s="88"/>
      <c r="M16" s="37"/>
      <c r="N16" s="73"/>
    </row>
    <row r="17" spans="1:14" ht="15">
      <c r="A17" s="6" t="s">
        <v>80</v>
      </c>
      <c r="B17" s="6"/>
      <c r="C17" s="6"/>
      <c r="D17" s="10"/>
      <c r="E17" s="10"/>
      <c r="F17" s="10"/>
      <c r="G17" s="10"/>
      <c r="H17" s="10"/>
      <c r="I17" s="10"/>
      <c r="J17" s="19"/>
      <c r="K17" s="19"/>
      <c r="L17" s="88"/>
      <c r="M17" s="37"/>
      <c r="N17" s="73"/>
    </row>
    <row r="18" spans="1:14" ht="15">
      <c r="A18" s="6"/>
      <c r="B18" s="6"/>
      <c r="C18" s="6"/>
      <c r="D18" s="10"/>
      <c r="E18" s="10"/>
      <c r="F18" s="10"/>
      <c r="G18" s="10"/>
      <c r="H18" s="10"/>
      <c r="I18" s="10"/>
      <c r="J18" s="19"/>
      <c r="K18" s="19"/>
      <c r="L18" s="88"/>
      <c r="M18" s="37"/>
      <c r="N18" s="73"/>
    </row>
    <row r="19" spans="1:14" ht="15">
      <c r="A19" s="6"/>
      <c r="B19" s="6"/>
      <c r="C19" s="6"/>
      <c r="D19" s="10"/>
      <c r="E19" s="10"/>
      <c r="F19" s="10"/>
      <c r="G19" s="10"/>
      <c r="H19" s="10"/>
      <c r="I19" s="10"/>
      <c r="J19" s="19"/>
      <c r="K19" s="19"/>
      <c r="L19" s="88"/>
      <c r="M19" s="37"/>
      <c r="N19" s="73"/>
    </row>
    <row r="20" spans="1:14" ht="15.75">
      <c r="A20" s="3" t="s">
        <v>6</v>
      </c>
      <c r="B20" s="6"/>
      <c r="C20" s="6"/>
      <c r="D20" s="6"/>
      <c r="E20" s="6"/>
      <c r="F20" s="6"/>
      <c r="G20" s="6"/>
      <c r="H20" s="6"/>
      <c r="I20" s="6"/>
      <c r="J20" s="19"/>
      <c r="K20" s="19"/>
      <c r="L20" s="88"/>
      <c r="M20" s="37"/>
      <c r="N20" s="73"/>
    </row>
    <row r="21" spans="2:14" ht="15.75">
      <c r="B21" s="1"/>
      <c r="C21" s="1"/>
      <c r="D21" s="2"/>
      <c r="E21" s="2"/>
      <c r="F21" s="2"/>
      <c r="G21" s="2"/>
      <c r="H21" s="2"/>
      <c r="I21" s="2"/>
      <c r="J21" s="91"/>
      <c r="K21" s="91"/>
      <c r="L21" s="88"/>
      <c r="M21" s="37"/>
      <c r="N21" s="73"/>
    </row>
    <row r="22" spans="1:14" ht="15">
      <c r="A22" s="8" t="s">
        <v>92</v>
      </c>
      <c r="B22" s="7"/>
      <c r="C22" s="7"/>
      <c r="D22" s="12"/>
      <c r="E22" s="12"/>
      <c r="F22" s="12"/>
      <c r="G22" s="12"/>
      <c r="H22" s="12"/>
      <c r="I22" s="12"/>
      <c r="J22" s="92"/>
      <c r="K22" s="92"/>
      <c r="L22" s="88"/>
      <c r="M22" s="37"/>
      <c r="N22" s="73"/>
    </row>
    <row r="23" spans="1:14" ht="15">
      <c r="A23" s="6" t="s">
        <v>3</v>
      </c>
      <c r="B23" s="6"/>
      <c r="C23" s="6"/>
      <c r="D23" s="9">
        <v>11.5</v>
      </c>
      <c r="E23" s="10">
        <v>12</v>
      </c>
      <c r="F23" s="10">
        <v>13</v>
      </c>
      <c r="G23" s="10">
        <v>13.5</v>
      </c>
      <c r="H23" s="10"/>
      <c r="I23" s="10"/>
      <c r="J23" s="19">
        <v>15</v>
      </c>
      <c r="K23" s="19">
        <f>+((1+$B$152)*J23)-0.05</f>
        <v>16</v>
      </c>
      <c r="L23" s="88">
        <f>+K23+B$171</f>
        <v>16.25</v>
      </c>
      <c r="M23" s="37">
        <f>(+L23-K23)</f>
        <v>0.25</v>
      </c>
      <c r="N23" s="73">
        <f>+M23/K23</f>
        <v>0.015625</v>
      </c>
    </row>
    <row r="24" spans="1:14" ht="15">
      <c r="A24" s="6" t="s">
        <v>4</v>
      </c>
      <c r="B24" s="6"/>
      <c r="C24" s="6"/>
      <c r="D24" s="10">
        <f>+D23+5</f>
        <v>16.5</v>
      </c>
      <c r="E24" s="10">
        <v>17</v>
      </c>
      <c r="F24" s="10">
        <f>+F23+5</f>
        <v>18</v>
      </c>
      <c r="G24" s="10">
        <f>+G23+5</f>
        <v>18.5</v>
      </c>
      <c r="H24" s="10"/>
      <c r="I24" s="10"/>
      <c r="J24" s="19">
        <v>20</v>
      </c>
      <c r="K24" s="19">
        <f>+K23+5</f>
        <v>21</v>
      </c>
      <c r="L24" s="88">
        <f>+L23+5</f>
        <v>21.25</v>
      </c>
      <c r="M24" s="37">
        <f>(+L24-K24)</f>
        <v>0.25</v>
      </c>
      <c r="N24" s="73">
        <f>+M24/K24</f>
        <v>0.011904761904761904</v>
      </c>
    </row>
    <row r="25" spans="2:14" ht="15">
      <c r="B25" s="6"/>
      <c r="C25" s="6"/>
      <c r="D25" s="6"/>
      <c r="E25" s="6"/>
      <c r="F25" s="6"/>
      <c r="G25" s="6"/>
      <c r="H25" s="6"/>
      <c r="I25" s="6"/>
      <c r="J25" s="19"/>
      <c r="K25" s="19"/>
      <c r="L25" s="88"/>
      <c r="M25" s="37"/>
      <c r="N25" s="73"/>
    </row>
    <row r="26" spans="1:14" ht="15">
      <c r="A26" s="8" t="s">
        <v>91</v>
      </c>
      <c r="B26" s="6"/>
      <c r="C26" s="6"/>
      <c r="D26" s="6"/>
      <c r="E26" s="6"/>
      <c r="F26" s="6"/>
      <c r="G26" s="6"/>
      <c r="H26" s="6"/>
      <c r="I26" s="6"/>
      <c r="J26" s="19"/>
      <c r="K26" s="19"/>
      <c r="L26" s="88"/>
      <c r="M26" s="37"/>
      <c r="N26" s="73"/>
    </row>
    <row r="27" spans="1:14" ht="15">
      <c r="A27" s="6" t="s">
        <v>3</v>
      </c>
      <c r="B27" s="6"/>
      <c r="C27" s="6"/>
      <c r="D27" s="9">
        <v>9.75</v>
      </c>
      <c r="E27" s="10">
        <v>9.75</v>
      </c>
      <c r="F27" s="10">
        <f>+F23-2.5</f>
        <v>10.5</v>
      </c>
      <c r="G27" s="10">
        <f>+G23-2.5</f>
        <v>11</v>
      </c>
      <c r="H27" s="10"/>
      <c r="I27" s="10"/>
      <c r="J27" s="19">
        <v>12.5</v>
      </c>
      <c r="K27" s="19">
        <f>(+K23-2.75)</f>
        <v>13.25</v>
      </c>
      <c r="L27" s="88">
        <f>+K27+B$171</f>
        <v>13.5</v>
      </c>
      <c r="M27" s="37">
        <f>(+L27-K27)</f>
        <v>0.25</v>
      </c>
      <c r="N27" s="73">
        <f>+M27/K27</f>
        <v>0.018867924528301886</v>
      </c>
    </row>
    <row r="28" spans="1:14" ht="15">
      <c r="A28" s="6" t="s">
        <v>4</v>
      </c>
      <c r="B28" s="6"/>
      <c r="C28" s="6"/>
      <c r="D28" s="10">
        <f>+D27+5</f>
        <v>14.75</v>
      </c>
      <c r="E28" s="10">
        <v>14.75</v>
      </c>
      <c r="F28" s="10">
        <f>+F27+5</f>
        <v>15.5</v>
      </c>
      <c r="G28" s="10">
        <f>+G27+5</f>
        <v>16</v>
      </c>
      <c r="H28" s="10"/>
      <c r="I28" s="10"/>
      <c r="J28" s="19">
        <v>17.5</v>
      </c>
      <c r="K28" s="19">
        <f>+K27+5</f>
        <v>18.25</v>
      </c>
      <c r="L28" s="88">
        <f>+L27+5</f>
        <v>18.5</v>
      </c>
      <c r="M28" s="37">
        <f>(+L28-K28)</f>
        <v>0.25</v>
      </c>
      <c r="N28" s="73">
        <f>+M28/K28</f>
        <v>0.0136986301369863</v>
      </c>
    </row>
    <row r="29" spans="1:14" ht="15">
      <c r="A29" s="6"/>
      <c r="B29" s="6"/>
      <c r="C29" s="6"/>
      <c r="D29" s="10"/>
      <c r="E29" s="10"/>
      <c r="F29" s="10"/>
      <c r="G29" s="10"/>
      <c r="H29" s="10"/>
      <c r="I29" s="10"/>
      <c r="J29" s="10"/>
      <c r="K29" s="10"/>
      <c r="L29" s="80"/>
      <c r="M29" s="11"/>
      <c r="N29" s="73"/>
    </row>
    <row r="30" spans="1:14" ht="15">
      <c r="A30" s="6"/>
      <c r="B30" s="6"/>
      <c r="C30" s="6"/>
      <c r="D30" s="10"/>
      <c r="E30" s="10"/>
      <c r="F30" s="10"/>
      <c r="G30" s="10"/>
      <c r="H30" s="10"/>
      <c r="I30" s="10"/>
      <c r="J30" s="10"/>
      <c r="K30" s="10"/>
      <c r="L30" s="80"/>
      <c r="M30" s="11"/>
      <c r="N30" s="73"/>
    </row>
    <row r="31" spans="1:14" ht="15.75">
      <c r="A31" s="3" t="s">
        <v>7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80"/>
      <c r="M31" s="11"/>
      <c r="N31" s="73"/>
    </row>
    <row r="32" spans="1:14" ht="15.75">
      <c r="A32" s="3"/>
      <c r="B32" s="1"/>
      <c r="C32" s="1"/>
      <c r="D32" s="2"/>
      <c r="E32" s="2"/>
      <c r="F32" s="2"/>
      <c r="G32" s="2"/>
      <c r="H32" s="2"/>
      <c r="I32" s="2"/>
      <c r="J32" s="2"/>
      <c r="K32" s="2"/>
      <c r="L32" s="80"/>
      <c r="M32" s="11"/>
      <c r="N32" s="73"/>
    </row>
    <row r="33" spans="1:14" ht="15">
      <c r="A33" s="8" t="s">
        <v>43</v>
      </c>
      <c r="B33" s="7"/>
      <c r="C33" s="7"/>
      <c r="D33" s="12"/>
      <c r="E33" s="12"/>
      <c r="F33" s="12"/>
      <c r="G33" s="12"/>
      <c r="H33" s="12"/>
      <c r="I33" s="12"/>
      <c r="J33" s="12"/>
      <c r="K33" s="12"/>
      <c r="L33" s="80"/>
      <c r="M33" s="11"/>
      <c r="N33" s="73"/>
    </row>
    <row r="34" spans="1:14" ht="15">
      <c r="A34" s="6" t="s">
        <v>3</v>
      </c>
      <c r="B34" s="6"/>
      <c r="C34" s="6"/>
      <c r="D34" s="9">
        <v>15</v>
      </c>
      <c r="E34" s="10">
        <v>15.5</v>
      </c>
      <c r="F34" s="10">
        <v>16.75</v>
      </c>
      <c r="G34" s="10">
        <v>17.5</v>
      </c>
      <c r="H34" s="10"/>
      <c r="I34" s="10"/>
      <c r="J34" s="19">
        <v>19.25</v>
      </c>
      <c r="K34" s="19">
        <f>+((1+$B$152)*J34)-0.1</f>
        <v>20.4975</v>
      </c>
      <c r="L34" s="88">
        <f>+K34+B$171</f>
        <v>20.7475</v>
      </c>
      <c r="M34" s="37">
        <f>(+L34-K34)</f>
        <v>0.25</v>
      </c>
      <c r="N34" s="73">
        <f>+M34/K34</f>
        <v>0.012196609342602758</v>
      </c>
    </row>
    <row r="35" spans="1:14" ht="15">
      <c r="A35" s="6" t="s">
        <v>4</v>
      </c>
      <c r="B35" s="6"/>
      <c r="C35" s="6"/>
      <c r="D35" s="10">
        <f>+D34+5</f>
        <v>20</v>
      </c>
      <c r="E35" s="10">
        <v>20.5</v>
      </c>
      <c r="F35" s="10">
        <f>+F34+5</f>
        <v>21.75</v>
      </c>
      <c r="G35" s="10">
        <v>22.5</v>
      </c>
      <c r="H35" s="10"/>
      <c r="I35" s="10"/>
      <c r="J35" s="19">
        <v>24.25</v>
      </c>
      <c r="K35" s="19">
        <f>+K34+5</f>
        <v>25.4975</v>
      </c>
      <c r="L35" s="88">
        <f>+L34+5</f>
        <v>25.7475</v>
      </c>
      <c r="M35" s="37">
        <f>(+L35-K35)</f>
        <v>0.25</v>
      </c>
      <c r="N35" s="73">
        <f>+M35/K35</f>
        <v>0.009804882831650163</v>
      </c>
    </row>
    <row r="36" spans="1:14" ht="15">
      <c r="A36" s="6"/>
      <c r="B36" s="6"/>
      <c r="C36" s="6"/>
      <c r="D36" s="10"/>
      <c r="E36" s="10"/>
      <c r="F36" s="10"/>
      <c r="G36" s="10"/>
      <c r="H36" s="10"/>
      <c r="I36" s="10"/>
      <c r="J36" s="19"/>
      <c r="K36" s="19"/>
      <c r="L36" s="88"/>
      <c r="M36" s="37"/>
      <c r="N36" s="73"/>
    </row>
    <row r="37" spans="1:14" ht="15">
      <c r="A37" s="8" t="s">
        <v>44</v>
      </c>
      <c r="B37" s="6"/>
      <c r="C37" s="6"/>
      <c r="D37" s="10"/>
      <c r="E37" s="10"/>
      <c r="F37" s="10"/>
      <c r="G37" s="10"/>
      <c r="H37" s="10"/>
      <c r="I37" s="10"/>
      <c r="J37" s="19"/>
      <c r="K37" s="19"/>
      <c r="L37" s="88"/>
      <c r="M37" s="37"/>
      <c r="N37" s="73"/>
    </row>
    <row r="38" spans="1:14" ht="15">
      <c r="A38" s="6" t="s">
        <v>3</v>
      </c>
      <c r="B38" s="6"/>
      <c r="C38" s="6"/>
      <c r="D38" s="6"/>
      <c r="E38" s="9">
        <v>13.5</v>
      </c>
      <c r="F38" s="10">
        <f>+F34-2</f>
        <v>14.75</v>
      </c>
      <c r="G38" s="10">
        <v>15.5</v>
      </c>
      <c r="H38" s="10"/>
      <c r="I38" s="10"/>
      <c r="J38" s="19">
        <v>17</v>
      </c>
      <c r="K38" s="19">
        <f>+((1+$B$152)*J38)-0.19</f>
        <v>18</v>
      </c>
      <c r="L38" s="88">
        <f>+K38+B$171</f>
        <v>18.25</v>
      </c>
      <c r="M38" s="37">
        <f>(+L38-K38)</f>
        <v>0.25</v>
      </c>
      <c r="N38" s="73">
        <f>+M38/K38</f>
        <v>0.013888888888888888</v>
      </c>
    </row>
    <row r="39" spans="1:14" ht="15">
      <c r="A39" s="6" t="s">
        <v>4</v>
      </c>
      <c r="B39" s="6"/>
      <c r="C39" s="6"/>
      <c r="D39" s="6"/>
      <c r="E39" s="10">
        <v>18.5</v>
      </c>
      <c r="F39" s="10">
        <f>+F38+5</f>
        <v>19.75</v>
      </c>
      <c r="G39" s="10">
        <v>20.5</v>
      </c>
      <c r="H39" s="10"/>
      <c r="I39" s="10"/>
      <c r="J39" s="19">
        <v>22</v>
      </c>
      <c r="K39" s="19">
        <f>+K38+5</f>
        <v>23</v>
      </c>
      <c r="L39" s="88">
        <f>+L38+5</f>
        <v>23.25</v>
      </c>
      <c r="M39" s="37">
        <f>(+L39-K39)</f>
        <v>0.25</v>
      </c>
      <c r="N39" s="73">
        <f>+M39/K39</f>
        <v>0.010869565217391304</v>
      </c>
    </row>
    <row r="40" spans="2:14" ht="15">
      <c r="B40" s="6"/>
      <c r="C40" s="6"/>
      <c r="D40" s="6"/>
      <c r="E40" s="6"/>
      <c r="F40" s="6"/>
      <c r="G40" s="6"/>
      <c r="H40" s="6"/>
      <c r="I40" s="6"/>
      <c r="J40" s="19"/>
      <c r="K40" s="19"/>
      <c r="L40" s="88"/>
      <c r="M40" s="37"/>
      <c r="N40" s="73"/>
    </row>
    <row r="41" spans="1:14" ht="15">
      <c r="A41" s="8" t="s">
        <v>91</v>
      </c>
      <c r="B41" s="6"/>
      <c r="C41" s="6"/>
      <c r="D41" s="6"/>
      <c r="E41" s="6"/>
      <c r="F41" s="6"/>
      <c r="G41" s="6"/>
      <c r="H41" s="6"/>
      <c r="I41" s="6"/>
      <c r="J41" s="19"/>
      <c r="K41" s="19"/>
      <c r="L41" s="88"/>
      <c r="M41" s="37"/>
      <c r="N41" s="73"/>
    </row>
    <row r="42" spans="1:14" ht="15">
      <c r="A42" s="6" t="s">
        <v>3</v>
      </c>
      <c r="B42" s="6"/>
      <c r="C42" s="6"/>
      <c r="D42" s="9">
        <v>11.25</v>
      </c>
      <c r="E42" s="10">
        <v>12.5</v>
      </c>
      <c r="F42" s="10">
        <f>+F38-1</f>
        <v>13.75</v>
      </c>
      <c r="G42" s="10">
        <v>14.5</v>
      </c>
      <c r="H42" s="10"/>
      <c r="I42" s="10"/>
      <c r="J42" s="19">
        <v>16</v>
      </c>
      <c r="K42" s="19">
        <f>+K38-1</f>
        <v>17</v>
      </c>
      <c r="L42" s="88">
        <f>+K42+B$171</f>
        <v>17.25</v>
      </c>
      <c r="M42" s="37">
        <f>(+L42-K42)</f>
        <v>0.25</v>
      </c>
      <c r="N42" s="73">
        <f>+M42/K42</f>
        <v>0.014705882352941176</v>
      </c>
    </row>
    <row r="43" spans="1:14" ht="15">
      <c r="A43" s="6" t="s">
        <v>4</v>
      </c>
      <c r="B43" s="6"/>
      <c r="C43" s="6"/>
      <c r="D43" s="10">
        <f>+D42+5</f>
        <v>16.25</v>
      </c>
      <c r="E43" s="10">
        <v>17.5</v>
      </c>
      <c r="F43" s="10">
        <f>+F42+5</f>
        <v>18.75</v>
      </c>
      <c r="G43" s="10">
        <v>19.5</v>
      </c>
      <c r="H43" s="10"/>
      <c r="I43" s="10"/>
      <c r="J43" s="19">
        <v>21</v>
      </c>
      <c r="K43" s="19">
        <f>+K42+5</f>
        <v>22</v>
      </c>
      <c r="L43" s="86">
        <f>+L42+5</f>
        <v>22.25</v>
      </c>
      <c r="M43" s="37">
        <f>(+L43-K43)</f>
        <v>0.25</v>
      </c>
      <c r="N43" s="73">
        <f>+M43/K43</f>
        <v>0.011363636363636364</v>
      </c>
    </row>
    <row r="44" spans="1:14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2"/>
      <c r="M44" s="11"/>
      <c r="N44" s="20"/>
    </row>
    <row r="45" spans="1:14" ht="15">
      <c r="A45" s="6" t="s">
        <v>75</v>
      </c>
      <c r="B45" s="5"/>
      <c r="C45" s="5"/>
      <c r="D45" s="5"/>
      <c r="E45" s="5"/>
      <c r="F45" s="5"/>
      <c r="G45" s="5"/>
      <c r="H45" s="5"/>
      <c r="I45" s="5"/>
      <c r="J45" s="5"/>
      <c r="K45" s="5"/>
      <c r="M45" s="11"/>
      <c r="N45" s="20"/>
    </row>
    <row r="46" spans="1:14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M46" s="11"/>
      <c r="N46" s="20"/>
    </row>
    <row r="47" spans="1:14" ht="15">
      <c r="A47" s="16"/>
      <c r="B47" s="5"/>
      <c r="C47" s="5"/>
      <c r="D47" s="5"/>
      <c r="E47" s="5"/>
      <c r="F47" s="5"/>
      <c r="G47" s="5"/>
      <c r="H47" s="5"/>
      <c r="I47" s="5"/>
      <c r="J47" s="5"/>
      <c r="K47" s="5"/>
      <c r="M47" s="5"/>
      <c r="N47" s="20"/>
    </row>
    <row r="48" spans="1:14" ht="15.75">
      <c r="A48" s="1" t="str">
        <f>+A1</f>
        <v>Housing and Residence Life Office/Dining Services Department</v>
      </c>
      <c r="B48" s="5"/>
      <c r="C48" s="5"/>
      <c r="D48" s="5"/>
      <c r="E48" s="5"/>
      <c r="F48" s="5"/>
      <c r="G48" s="5"/>
      <c r="H48" s="5"/>
      <c r="I48" s="5"/>
      <c r="J48" s="5"/>
      <c r="K48" s="5"/>
      <c r="M48" s="5"/>
      <c r="N48" s="20"/>
    </row>
    <row r="49" spans="1:14" ht="15.75">
      <c r="A49" s="1" t="str">
        <f>+A2</f>
        <v>Proposed Special Rates for 2006-2007</v>
      </c>
      <c r="B49" s="5"/>
      <c r="C49" s="5"/>
      <c r="D49" s="5"/>
      <c r="E49" s="5"/>
      <c r="F49" s="5"/>
      <c r="G49" s="5"/>
      <c r="H49" s="5"/>
      <c r="I49" s="5"/>
      <c r="J49" s="5"/>
      <c r="K49" s="5"/>
      <c r="M49" s="5"/>
      <c r="N49" s="20"/>
    </row>
    <row r="50" spans="1:14" ht="15.75">
      <c r="A50" s="1" t="str">
        <f>+A3</f>
        <v>In effect from the 2006 Fall Semester through the 2007 Summer Session</v>
      </c>
      <c r="B50" s="5"/>
      <c r="C50" s="5"/>
      <c r="D50" s="5"/>
      <c r="E50" s="5"/>
      <c r="F50" s="5"/>
      <c r="G50" s="5"/>
      <c r="H50" s="5"/>
      <c r="I50" s="5"/>
      <c r="J50" s="5"/>
      <c r="K50" s="5"/>
      <c r="M50" s="5"/>
      <c r="N50" s="20"/>
    </row>
    <row r="51" spans="1:14" ht="15.75">
      <c r="A51" s="1" t="str">
        <f>+A5</f>
        <v> </v>
      </c>
      <c r="B51" s="5"/>
      <c r="C51" s="5"/>
      <c r="D51" s="5"/>
      <c r="E51" s="5"/>
      <c r="F51" s="5"/>
      <c r="G51" s="5"/>
      <c r="H51" s="5"/>
      <c r="I51" s="5"/>
      <c r="J51" s="5"/>
      <c r="K51" s="5"/>
      <c r="M51" s="5"/>
      <c r="N51" s="5"/>
    </row>
    <row r="52" spans="1:14" ht="15.75">
      <c r="A52" s="3" t="s">
        <v>83</v>
      </c>
      <c r="B52" s="5"/>
      <c r="C52" s="5"/>
      <c r="D52" s="5"/>
      <c r="E52" s="5"/>
      <c r="F52" s="5"/>
      <c r="G52" s="5"/>
      <c r="H52" s="5"/>
      <c r="I52" s="5"/>
      <c r="J52" s="5"/>
      <c r="K52" s="5"/>
      <c r="M52" s="5"/>
      <c r="N52" s="5"/>
    </row>
    <row r="53" spans="1:14" ht="15.7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M53" s="5"/>
      <c r="N53" s="5"/>
    </row>
    <row r="54" spans="1:14" ht="15.75" customHeight="1">
      <c r="A54" s="28" t="s">
        <v>94</v>
      </c>
      <c r="B54" s="5"/>
      <c r="C54" s="5"/>
      <c r="D54" s="5"/>
      <c r="E54" s="5"/>
      <c r="F54" s="5"/>
      <c r="G54" s="5"/>
      <c r="H54" s="5"/>
      <c r="I54" s="5"/>
      <c r="J54" s="5"/>
      <c r="K54" s="5"/>
      <c r="M54" s="5"/>
      <c r="N54" s="5"/>
    </row>
    <row r="55" spans="1:14" ht="15.75" customHeight="1">
      <c r="A55" s="28" t="s">
        <v>95</v>
      </c>
      <c r="B55" s="5"/>
      <c r="C55" s="5"/>
      <c r="D55" s="5"/>
      <c r="E55" s="5"/>
      <c r="F55" s="5"/>
      <c r="G55" s="5"/>
      <c r="H55" s="5"/>
      <c r="I55" s="5"/>
      <c r="J55" s="5"/>
      <c r="K55" s="5"/>
      <c r="M55" s="5"/>
      <c r="N55" s="5"/>
    </row>
    <row r="56" spans="1:14" ht="15.75" customHeight="1">
      <c r="A56" s="28" t="s">
        <v>96</v>
      </c>
      <c r="B56" s="5"/>
      <c r="C56" s="5"/>
      <c r="D56" s="5"/>
      <c r="E56" s="5"/>
      <c r="F56" s="5"/>
      <c r="G56" s="5"/>
      <c r="H56" s="5"/>
      <c r="I56" s="5"/>
      <c r="J56" s="5"/>
      <c r="K56" s="5"/>
      <c r="M56" s="5"/>
      <c r="N56" s="5"/>
    </row>
    <row r="57" spans="1:14" ht="15.75" customHeight="1">
      <c r="A57" s="28" t="s">
        <v>84</v>
      </c>
      <c r="B57" s="5"/>
      <c r="C57" s="5"/>
      <c r="D57" s="5"/>
      <c r="E57" s="5"/>
      <c r="F57" s="5"/>
      <c r="G57" s="5"/>
      <c r="H57" s="5"/>
      <c r="I57" s="5"/>
      <c r="J57" s="5"/>
      <c r="K57" s="5"/>
      <c r="M57" s="5"/>
      <c r="N57" s="5"/>
    </row>
    <row r="58" spans="1:14" ht="15.75" customHeight="1">
      <c r="A58" s="28" t="s">
        <v>85</v>
      </c>
      <c r="B58" s="5"/>
      <c r="C58" s="5"/>
      <c r="D58" s="5"/>
      <c r="E58" s="5"/>
      <c r="F58" s="5"/>
      <c r="G58" s="5"/>
      <c r="H58" s="5"/>
      <c r="I58" s="5"/>
      <c r="J58" s="5"/>
      <c r="K58" s="5"/>
      <c r="M58" s="5"/>
      <c r="N58" s="5"/>
    </row>
    <row r="59" spans="1:14" ht="15.75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M59" s="5"/>
      <c r="N59" s="5"/>
    </row>
    <row r="60" spans="1:14" ht="15.75">
      <c r="A60" s="3" t="s">
        <v>12</v>
      </c>
      <c r="B60" s="5"/>
      <c r="C60" s="5"/>
      <c r="D60" s="5"/>
      <c r="E60" s="5"/>
      <c r="F60" s="5"/>
      <c r="G60" s="5"/>
      <c r="H60" s="5"/>
      <c r="I60" s="5"/>
      <c r="J60" s="5"/>
      <c r="K60" s="5"/>
      <c r="M60" s="33"/>
      <c r="N60" s="33"/>
    </row>
    <row r="61" spans="1:14" ht="15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M61" s="33"/>
      <c r="N61" s="33"/>
    </row>
    <row r="62" spans="1:14" ht="15">
      <c r="A62" s="6" t="s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M62" s="33"/>
      <c r="N62" s="33"/>
    </row>
    <row r="63" spans="1:14" ht="15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M63" s="33"/>
      <c r="N63" s="33"/>
    </row>
    <row r="64" spans="1:14" ht="15.75">
      <c r="A64" s="3" t="s">
        <v>57</v>
      </c>
      <c r="B64" s="5"/>
      <c r="C64" s="5"/>
      <c r="D64" s="5"/>
      <c r="E64" s="5"/>
      <c r="F64" s="5"/>
      <c r="G64" s="5"/>
      <c r="H64" s="5"/>
      <c r="I64" s="5"/>
      <c r="J64" s="13"/>
      <c r="K64" s="13" t="s">
        <v>55</v>
      </c>
      <c r="L64" s="77" t="s">
        <v>60</v>
      </c>
      <c r="M64" s="93" t="s">
        <v>0</v>
      </c>
      <c r="N64" s="93"/>
    </row>
    <row r="65" spans="2:14" ht="15">
      <c r="B65" s="5"/>
      <c r="C65" s="5"/>
      <c r="D65" s="14"/>
      <c r="E65" s="14" t="s">
        <v>10</v>
      </c>
      <c r="F65" s="14" t="s">
        <v>11</v>
      </c>
      <c r="G65" s="14" t="s">
        <v>29</v>
      </c>
      <c r="H65" s="14"/>
      <c r="I65" s="14"/>
      <c r="J65" s="14" t="s">
        <v>36</v>
      </c>
      <c r="K65" s="14" t="s">
        <v>45</v>
      </c>
      <c r="L65" s="82" t="s">
        <v>61</v>
      </c>
      <c r="M65" s="39" t="s">
        <v>1</v>
      </c>
      <c r="N65" s="39" t="s">
        <v>2</v>
      </c>
    </row>
    <row r="66" spans="1:14" ht="15.75">
      <c r="A66" s="28" t="s">
        <v>24</v>
      </c>
      <c r="B66" s="5"/>
      <c r="C66" s="5"/>
      <c r="D66" s="5"/>
      <c r="E66" s="9">
        <v>4</v>
      </c>
      <c r="F66" s="9">
        <v>4.25</v>
      </c>
      <c r="G66" s="9">
        <v>5</v>
      </c>
      <c r="H66" s="9"/>
      <c r="I66" s="9"/>
      <c r="J66" s="9">
        <v>5</v>
      </c>
      <c r="K66" s="9">
        <v>5</v>
      </c>
      <c r="L66" s="68">
        <v>5</v>
      </c>
      <c r="M66" s="11">
        <f>(+L66-K66)</f>
        <v>0</v>
      </c>
      <c r="N66" s="73">
        <f>+M66/K66</f>
        <v>0</v>
      </c>
    </row>
    <row r="67" spans="1:14" ht="15.75">
      <c r="A67" s="28" t="s">
        <v>25</v>
      </c>
      <c r="B67" s="5"/>
      <c r="C67" s="5"/>
      <c r="D67" s="5"/>
      <c r="E67" s="19">
        <v>5</v>
      </c>
      <c r="F67" s="19">
        <v>5.25</v>
      </c>
      <c r="G67" s="19">
        <v>6.75</v>
      </c>
      <c r="H67" s="19"/>
      <c r="I67" s="19"/>
      <c r="J67" s="19">
        <v>6.75</v>
      </c>
      <c r="K67" s="19">
        <v>6.75</v>
      </c>
      <c r="L67" s="83">
        <v>6.75</v>
      </c>
      <c r="M67" s="11">
        <f>(+L67-K67)</f>
        <v>0</v>
      </c>
      <c r="N67" s="73">
        <f>+M67/K67</f>
        <v>0</v>
      </c>
    </row>
    <row r="68" spans="1:14" ht="17.25">
      <c r="A68" s="28" t="s">
        <v>26</v>
      </c>
      <c r="B68" s="5"/>
      <c r="C68" s="5"/>
      <c r="D68" s="5"/>
      <c r="E68" s="38">
        <v>6</v>
      </c>
      <c r="F68" s="34">
        <v>6.25</v>
      </c>
      <c r="G68" s="34">
        <v>6.75</v>
      </c>
      <c r="H68" s="34"/>
      <c r="I68" s="34"/>
      <c r="J68" s="34">
        <v>6.75</v>
      </c>
      <c r="K68" s="34">
        <v>6.75</v>
      </c>
      <c r="L68" s="90">
        <v>6.75</v>
      </c>
      <c r="M68" s="61">
        <f>(+L68-K68)</f>
        <v>0</v>
      </c>
      <c r="N68" s="73">
        <f>+M68/K68</f>
        <v>0</v>
      </c>
    </row>
    <row r="69" spans="1:14" ht="15.75">
      <c r="A69" s="28" t="s">
        <v>56</v>
      </c>
      <c r="B69" s="5"/>
      <c r="C69" s="5"/>
      <c r="D69" s="5"/>
      <c r="E69" s="9">
        <f>SUM(E66:E68)</f>
        <v>15</v>
      </c>
      <c r="F69" s="9">
        <f>SUM(F66:F68)</f>
        <v>15.75</v>
      </c>
      <c r="G69" s="9">
        <v>18.5</v>
      </c>
      <c r="H69" s="9"/>
      <c r="I69" s="9"/>
      <c r="J69" s="9">
        <f>SUM(J66:J68)</f>
        <v>18.5</v>
      </c>
      <c r="K69" s="9">
        <f>SUM(K66:K68)</f>
        <v>18.5</v>
      </c>
      <c r="L69" s="84">
        <f>SUM(L66:L68)</f>
        <v>18.5</v>
      </c>
      <c r="M69" s="11">
        <f>(+L69-K69)</f>
        <v>0</v>
      </c>
      <c r="N69" s="73">
        <f>+M69/K69</f>
        <v>0</v>
      </c>
    </row>
    <row r="70" spans="1:14" ht="15.75">
      <c r="A70" s="28" t="s">
        <v>55</v>
      </c>
      <c r="B70" s="5"/>
      <c r="C70" s="5"/>
      <c r="D70" s="5"/>
      <c r="E70" s="17">
        <v>10</v>
      </c>
      <c r="F70" s="17">
        <v>10</v>
      </c>
      <c r="G70" s="44" t="s">
        <v>33</v>
      </c>
      <c r="H70" s="44"/>
      <c r="I70" s="44"/>
      <c r="J70" s="44"/>
      <c r="K70" s="44" t="s">
        <v>55</v>
      </c>
      <c r="M70" s="11"/>
      <c r="N70" s="20"/>
    </row>
    <row r="71" spans="1:14" ht="15.75">
      <c r="A71" s="1"/>
      <c r="B71" s="5"/>
      <c r="C71" s="5"/>
      <c r="D71" s="5"/>
      <c r="E71" s="5"/>
      <c r="F71" s="17"/>
      <c r="G71" s="17"/>
      <c r="H71" s="17"/>
      <c r="I71" s="17"/>
      <c r="J71" s="17"/>
      <c r="K71" s="17"/>
      <c r="M71" s="33"/>
      <c r="N71" s="33"/>
    </row>
    <row r="72" spans="1:14" ht="15.75">
      <c r="A72" s="3" t="s">
        <v>81</v>
      </c>
      <c r="B72" s="5"/>
      <c r="C72" s="5"/>
      <c r="D72" s="5"/>
      <c r="E72" s="5"/>
      <c r="F72" s="17"/>
      <c r="G72" s="17"/>
      <c r="H72" s="17"/>
      <c r="I72" s="17"/>
      <c r="J72" s="17"/>
      <c r="K72" s="17"/>
      <c r="M72" s="33"/>
      <c r="N72" s="33"/>
    </row>
    <row r="73" spans="1:14" ht="15.75">
      <c r="A73" s="28" t="s">
        <v>82</v>
      </c>
      <c r="B73" s="5"/>
      <c r="C73" s="5"/>
      <c r="D73" s="5"/>
      <c r="E73" s="5"/>
      <c r="F73" s="17"/>
      <c r="G73" s="17"/>
      <c r="H73" s="17"/>
      <c r="I73" s="17"/>
      <c r="J73" s="17"/>
      <c r="K73" s="17"/>
      <c r="M73" s="33"/>
      <c r="N73" s="33"/>
    </row>
    <row r="74" spans="1:14" ht="15.75">
      <c r="A74" s="1"/>
      <c r="B74" s="5"/>
      <c r="C74" s="5"/>
      <c r="D74" s="5"/>
      <c r="E74" s="5"/>
      <c r="F74" s="17"/>
      <c r="G74" s="17"/>
      <c r="H74" s="17"/>
      <c r="I74" s="17"/>
      <c r="J74" s="17"/>
      <c r="K74" s="17"/>
      <c r="M74" s="33"/>
      <c r="N74" s="33"/>
    </row>
    <row r="75" spans="1:14" ht="15.75">
      <c r="A75" s="3" t="s">
        <v>93</v>
      </c>
      <c r="B75" s="5"/>
      <c r="C75" s="5"/>
      <c r="D75" s="5"/>
      <c r="E75" s="5"/>
      <c r="F75" s="17"/>
      <c r="G75" s="17"/>
      <c r="H75" s="17"/>
      <c r="I75" s="17"/>
      <c r="J75" s="17"/>
      <c r="K75" s="13" t="s">
        <v>55</v>
      </c>
      <c r="L75" s="77" t="s">
        <v>60</v>
      </c>
      <c r="M75" s="93" t="s">
        <v>0</v>
      </c>
      <c r="N75" s="93"/>
    </row>
    <row r="76" spans="1:14" ht="15.75">
      <c r="A76" s="1"/>
      <c r="B76" s="5"/>
      <c r="C76" s="5"/>
      <c r="D76" s="5"/>
      <c r="E76" s="5"/>
      <c r="F76" s="17"/>
      <c r="G76" s="17"/>
      <c r="H76" s="17"/>
      <c r="I76" s="17"/>
      <c r="J76" s="17"/>
      <c r="K76" s="14" t="s">
        <v>45</v>
      </c>
      <c r="L76" s="82" t="s">
        <v>61</v>
      </c>
      <c r="M76" s="39" t="s">
        <v>1</v>
      </c>
      <c r="N76" s="39" t="s">
        <v>2</v>
      </c>
    </row>
    <row r="77" spans="1:14" ht="15">
      <c r="A77" s="6" t="s">
        <v>49</v>
      </c>
      <c r="B77" s="9" t="s">
        <v>52</v>
      </c>
      <c r="C77" s="71" t="s">
        <v>72</v>
      </c>
      <c r="D77" s="5"/>
      <c r="E77" s="5"/>
      <c r="F77" s="17"/>
      <c r="G77" s="17"/>
      <c r="I77" s="9"/>
      <c r="K77" s="9">
        <v>237.5</v>
      </c>
      <c r="L77" s="68">
        <v>237.5</v>
      </c>
      <c r="M77" s="11">
        <f>(+L77-K77)</f>
        <v>0</v>
      </c>
      <c r="N77" s="73">
        <f>+M77/K77</f>
        <v>0</v>
      </c>
    </row>
    <row r="78" spans="1:14" ht="15">
      <c r="A78" s="6" t="s">
        <v>50</v>
      </c>
      <c r="B78" s="9" t="s">
        <v>53</v>
      </c>
      <c r="C78" s="9" t="s">
        <v>73</v>
      </c>
      <c r="D78" s="5"/>
      <c r="E78" s="5"/>
      <c r="F78" s="17"/>
      <c r="G78" s="17"/>
      <c r="I78" s="9"/>
      <c r="K78" s="19">
        <v>148.75</v>
      </c>
      <c r="L78" s="83">
        <v>148.75</v>
      </c>
      <c r="M78" s="11">
        <f>(+L78-K78)</f>
        <v>0</v>
      </c>
      <c r="N78" s="73">
        <f>+M78/K78</f>
        <v>0</v>
      </c>
    </row>
    <row r="79" spans="1:14" ht="17.25">
      <c r="A79" s="6" t="s">
        <v>51</v>
      </c>
      <c r="B79" s="9" t="s">
        <v>54</v>
      </c>
      <c r="C79" s="9" t="s">
        <v>74</v>
      </c>
      <c r="D79" s="5"/>
      <c r="E79" s="5"/>
      <c r="F79" s="17"/>
      <c r="G79" s="17"/>
      <c r="I79" s="9"/>
      <c r="K79" s="38">
        <v>62.5</v>
      </c>
      <c r="L79" s="83">
        <v>62.5</v>
      </c>
      <c r="M79" s="61">
        <f>(+L79-K79)</f>
        <v>0</v>
      </c>
      <c r="N79" s="74">
        <f>+M79/K79</f>
        <v>0</v>
      </c>
    </row>
    <row r="80" spans="1:14" ht="15.75">
      <c r="A80" s="1"/>
      <c r="B80" s="5"/>
      <c r="C80" s="5"/>
      <c r="D80" s="5"/>
      <c r="E80" s="5"/>
      <c r="F80" s="17"/>
      <c r="G80" s="17"/>
      <c r="H80" s="17"/>
      <c r="I80" s="17"/>
      <c r="J80" s="17"/>
      <c r="K80" s="9">
        <f>SUM(K77:K79)</f>
        <v>448.75</v>
      </c>
      <c r="L80" s="49">
        <f>SUM(L77:L79)</f>
        <v>448.75</v>
      </c>
      <c r="M80" s="11">
        <f>(+L80-K80)</f>
        <v>0</v>
      </c>
      <c r="N80" s="73">
        <f>+M80/K80</f>
        <v>0</v>
      </c>
    </row>
    <row r="81" spans="1:14" ht="15.75">
      <c r="A81" s="28"/>
      <c r="B81" s="5"/>
      <c r="C81" s="5"/>
      <c r="D81" s="5"/>
      <c r="E81" s="5"/>
      <c r="F81" s="17"/>
      <c r="G81" s="17"/>
      <c r="H81" s="17"/>
      <c r="I81" s="17"/>
      <c r="J81" s="17"/>
      <c r="K81" s="17"/>
      <c r="M81" s="33"/>
      <c r="N81" s="33"/>
    </row>
    <row r="82" spans="1:14" ht="15.75">
      <c r="A82" s="28"/>
      <c r="B82" s="5"/>
      <c r="C82" s="5"/>
      <c r="D82" s="5"/>
      <c r="E82" s="5"/>
      <c r="F82" s="17"/>
      <c r="G82" s="17"/>
      <c r="H82" s="17"/>
      <c r="I82" s="17"/>
      <c r="J82" s="17"/>
      <c r="K82" s="17"/>
      <c r="M82" s="33"/>
      <c r="N82" s="33"/>
    </row>
    <row r="83" spans="1:14" ht="15.75">
      <c r="A83" s="1" t="s">
        <v>48</v>
      </c>
      <c r="B83" s="5"/>
      <c r="C83" s="5"/>
      <c r="D83" s="5"/>
      <c r="E83" s="5"/>
      <c r="F83" s="5"/>
      <c r="G83" s="17"/>
      <c r="H83" s="17"/>
      <c r="I83" s="17"/>
      <c r="J83" s="17"/>
      <c r="K83" s="17"/>
      <c r="M83" s="33"/>
      <c r="N83" s="33"/>
    </row>
    <row r="84" spans="1:14" ht="15.75">
      <c r="A84" s="1" t="str">
        <f>+A2</f>
        <v>Proposed Special Rates for 2006-2007</v>
      </c>
      <c r="B84" s="5"/>
      <c r="C84" s="5"/>
      <c r="D84" s="5"/>
      <c r="E84" s="5"/>
      <c r="F84" s="5"/>
      <c r="G84" s="17"/>
      <c r="H84" s="17"/>
      <c r="I84" s="17"/>
      <c r="J84" s="17"/>
      <c r="K84" s="17"/>
      <c r="M84" s="33"/>
      <c r="N84" s="33"/>
    </row>
    <row r="85" spans="1:14" ht="15.75">
      <c r="A85" s="1" t="str">
        <f>+A3</f>
        <v>In effect from the 2006 Fall Semester through the 2007 Summer Session</v>
      </c>
      <c r="B85" s="5"/>
      <c r="C85" s="5"/>
      <c r="D85" s="5"/>
      <c r="E85" s="5"/>
      <c r="F85" s="5"/>
      <c r="G85" s="17"/>
      <c r="H85" s="17"/>
      <c r="I85" s="17"/>
      <c r="J85" s="17"/>
      <c r="K85" s="17"/>
      <c r="M85" s="33"/>
      <c r="N85" s="33"/>
    </row>
    <row r="86" spans="1:14" ht="15.75">
      <c r="A86" s="40" t="str">
        <f>+A5</f>
        <v> </v>
      </c>
      <c r="B86" s="5"/>
      <c r="C86" s="5"/>
      <c r="D86" s="5"/>
      <c r="E86" s="5"/>
      <c r="F86" s="5"/>
      <c r="G86" s="17"/>
      <c r="H86" s="17"/>
      <c r="I86" s="17"/>
      <c r="J86" s="17"/>
      <c r="K86" s="17"/>
      <c r="M86" s="33"/>
      <c r="N86" s="33"/>
    </row>
    <row r="87" spans="1:14" ht="15.75">
      <c r="A87" s="3" t="s">
        <v>27</v>
      </c>
      <c r="B87" s="5"/>
      <c r="C87" s="5"/>
      <c r="D87" s="5"/>
      <c r="E87" s="5"/>
      <c r="F87" s="17"/>
      <c r="G87" s="17"/>
      <c r="H87" s="17"/>
      <c r="I87" s="17"/>
      <c r="J87" s="15"/>
      <c r="K87" s="15" t="s">
        <v>55</v>
      </c>
      <c r="L87" s="77" t="s">
        <v>60</v>
      </c>
      <c r="M87" s="94" t="s">
        <v>31</v>
      </c>
      <c r="N87" s="94"/>
    </row>
    <row r="88" spans="2:14" ht="15">
      <c r="B88" s="7"/>
      <c r="C88" s="7"/>
      <c r="D88" s="14" t="s">
        <v>9</v>
      </c>
      <c r="E88" s="14" t="s">
        <v>10</v>
      </c>
      <c r="F88" s="14" t="s">
        <v>11</v>
      </c>
      <c r="G88" s="14" t="s">
        <v>29</v>
      </c>
      <c r="H88" s="14"/>
      <c r="I88" s="14"/>
      <c r="J88" s="14" t="s">
        <v>36</v>
      </c>
      <c r="K88" s="14" t="s">
        <v>45</v>
      </c>
      <c r="L88" s="82" t="s">
        <v>79</v>
      </c>
      <c r="M88" s="87" t="s">
        <v>1</v>
      </c>
      <c r="N88" s="87" t="s">
        <v>2</v>
      </c>
    </row>
    <row r="89" spans="1:14" ht="15">
      <c r="A89" s="6" t="s">
        <v>90</v>
      </c>
      <c r="B89" s="7"/>
      <c r="C89" s="7"/>
      <c r="D89" s="15">
        <v>56.75</v>
      </c>
      <c r="E89" s="15">
        <v>58.5</v>
      </c>
      <c r="F89" s="10">
        <v>63.5</v>
      </c>
      <c r="G89" s="10">
        <v>68</v>
      </c>
      <c r="H89" s="10"/>
      <c r="I89" s="10"/>
      <c r="J89" s="57">
        <v>55</v>
      </c>
      <c r="K89" s="10">
        <v>59.75</v>
      </c>
      <c r="L89" s="49">
        <f>+B150</f>
        <v>60.25</v>
      </c>
      <c r="M89" s="11">
        <f>(+L89-K89)</f>
        <v>0.5</v>
      </c>
      <c r="N89" s="73">
        <f>+M89/K89</f>
        <v>0.008368200836820083</v>
      </c>
    </row>
    <row r="90" spans="1:10" ht="15">
      <c r="A90" s="6"/>
      <c r="B90" s="7"/>
      <c r="C90" s="7"/>
      <c r="J90" s="58" t="s">
        <v>55</v>
      </c>
    </row>
    <row r="91" spans="1:3" ht="15">
      <c r="A91" s="6"/>
      <c r="B91" s="7"/>
      <c r="C91" s="7"/>
    </row>
    <row r="92" spans="1:3" ht="15.75">
      <c r="A92" s="27" t="s">
        <v>88</v>
      </c>
      <c r="B92" s="7"/>
      <c r="C92" s="7"/>
    </row>
    <row r="93" spans="1:14" ht="15.75">
      <c r="A93" s="27" t="s">
        <v>87</v>
      </c>
      <c r="B93" s="5"/>
      <c r="C93" s="5"/>
      <c r="D93" s="5"/>
      <c r="E93" s="5"/>
      <c r="F93" s="5"/>
      <c r="G93" s="5"/>
      <c r="H93" s="5"/>
      <c r="I93" s="5"/>
      <c r="J93" s="5"/>
      <c r="K93" s="5"/>
      <c r="M93" s="5"/>
      <c r="N93" s="5"/>
    </row>
    <row r="94" spans="1:14" ht="15.75">
      <c r="A94" s="27"/>
      <c r="B94" s="5"/>
      <c r="C94" s="5"/>
      <c r="D94" s="5"/>
      <c r="E94" s="5"/>
      <c r="F94" s="5"/>
      <c r="G94" s="5"/>
      <c r="H94" s="5"/>
      <c r="I94" s="5"/>
      <c r="J94" s="5"/>
      <c r="K94" s="5"/>
      <c r="M94" s="5"/>
      <c r="N94" s="5"/>
    </row>
    <row r="95" spans="1:14" ht="15">
      <c r="A95" s="16" t="s">
        <v>58</v>
      </c>
      <c r="B95" s="5"/>
      <c r="C95" s="5"/>
      <c r="D95" s="5"/>
      <c r="E95" s="5"/>
      <c r="F95" s="5"/>
      <c r="G95" s="5"/>
      <c r="H95" s="5"/>
      <c r="I95" s="5"/>
      <c r="J95" s="5"/>
      <c r="K95" s="5"/>
      <c r="M95" s="5"/>
      <c r="N95" s="5"/>
    </row>
    <row r="96" spans="1:14" ht="15">
      <c r="A96" s="16"/>
      <c r="B96" s="5"/>
      <c r="C96" s="5"/>
      <c r="D96" s="5"/>
      <c r="E96" s="5"/>
      <c r="F96" s="5"/>
      <c r="G96" s="5"/>
      <c r="H96" s="5"/>
      <c r="I96" s="5"/>
      <c r="J96" s="5"/>
      <c r="K96" s="5"/>
      <c r="M96" s="5"/>
      <c r="N96" s="5"/>
    </row>
    <row r="97" spans="1:14" ht="15.75">
      <c r="A97" s="3" t="s">
        <v>100</v>
      </c>
      <c r="B97" s="5"/>
      <c r="C97" s="5"/>
      <c r="D97" s="5"/>
      <c r="E97" s="5"/>
      <c r="F97" s="5"/>
      <c r="G97" s="5"/>
      <c r="H97" s="5"/>
      <c r="I97" s="5"/>
      <c r="J97" s="5"/>
      <c r="K97" s="5"/>
      <c r="M97" s="5"/>
      <c r="N97" s="5"/>
    </row>
    <row r="98" spans="2:14" ht="12.75">
      <c r="B98" s="5"/>
      <c r="C98" s="5"/>
      <c r="D98" s="5"/>
      <c r="E98" s="5"/>
      <c r="F98" s="5"/>
      <c r="G98" s="5"/>
      <c r="H98" s="5"/>
      <c r="I98" s="5"/>
      <c r="J98" s="5"/>
      <c r="K98" s="5"/>
      <c r="M98" s="5"/>
      <c r="N98" s="5"/>
    </row>
    <row r="99" spans="1:14" ht="15.75">
      <c r="A99" s="3" t="s">
        <v>101</v>
      </c>
      <c r="B99" s="5"/>
      <c r="C99" s="5"/>
      <c r="D99" s="5"/>
      <c r="E99" s="5"/>
      <c r="F99" s="5"/>
      <c r="G99" s="5"/>
      <c r="H99" s="5"/>
      <c r="I99" s="5"/>
      <c r="J99" s="5"/>
      <c r="K99" s="5"/>
      <c r="M99" s="5"/>
      <c r="N99" s="5"/>
    </row>
    <row r="100" spans="1:14" ht="15.7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M100" s="5"/>
      <c r="N100" s="5"/>
    </row>
    <row r="101" spans="1:14" ht="15.75">
      <c r="A101" s="28" t="s">
        <v>97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M101" s="5"/>
      <c r="N101" s="5"/>
    </row>
    <row r="102" spans="1:14" ht="15.75">
      <c r="A102" s="28" t="s">
        <v>98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M102" s="5"/>
      <c r="N102" s="5"/>
    </row>
    <row r="103" spans="1:14" ht="15.75">
      <c r="A103" s="28" t="s">
        <v>86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M103" s="5"/>
      <c r="N103" s="5"/>
    </row>
    <row r="104" spans="1:14" ht="15.75">
      <c r="A104" s="28" t="s">
        <v>99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M104" s="5"/>
      <c r="N104" s="5"/>
    </row>
    <row r="105" spans="1:14" ht="15.75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M105" s="5"/>
      <c r="N105" s="5"/>
    </row>
    <row r="106" spans="1:14" ht="15.75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M106" s="5"/>
      <c r="N106" s="5"/>
    </row>
    <row r="107" spans="1:14" ht="15.75">
      <c r="A107" s="3" t="s">
        <v>102</v>
      </c>
      <c r="B107" s="5"/>
      <c r="C107" s="5"/>
      <c r="D107" s="5"/>
      <c r="E107" s="5"/>
      <c r="F107" s="5"/>
      <c r="G107" s="5"/>
      <c r="H107" s="5"/>
      <c r="I107" s="5"/>
      <c r="J107" s="13"/>
      <c r="K107" s="13" t="s">
        <v>55</v>
      </c>
      <c r="L107" s="77" t="s">
        <v>60</v>
      </c>
      <c r="M107" s="94" t="s">
        <v>0</v>
      </c>
      <c r="N107" s="94"/>
    </row>
    <row r="108" spans="2:14" ht="15">
      <c r="B108" s="5"/>
      <c r="C108" s="5"/>
      <c r="D108" s="14" t="s">
        <v>9</v>
      </c>
      <c r="E108" s="14" t="s">
        <v>10</v>
      </c>
      <c r="F108" s="14" t="s">
        <v>11</v>
      </c>
      <c r="G108" s="14" t="s">
        <v>29</v>
      </c>
      <c r="H108" s="14"/>
      <c r="I108" s="14"/>
      <c r="J108" s="14" t="s">
        <v>36</v>
      </c>
      <c r="K108" s="14" t="s">
        <v>45</v>
      </c>
      <c r="L108" s="82" t="s">
        <v>61</v>
      </c>
      <c r="M108" s="87" t="s">
        <v>1</v>
      </c>
      <c r="N108" s="87" t="s">
        <v>2</v>
      </c>
    </row>
    <row r="109" spans="1:14" ht="15.75">
      <c r="A109" s="28" t="s">
        <v>13</v>
      </c>
      <c r="B109" s="5"/>
      <c r="C109" s="5"/>
      <c r="D109" s="42" t="s">
        <v>8</v>
      </c>
      <c r="E109" s="42" t="s">
        <v>8</v>
      </c>
      <c r="F109" s="13" t="s">
        <v>8</v>
      </c>
      <c r="G109" s="13" t="s">
        <v>8</v>
      </c>
      <c r="H109" s="13"/>
      <c r="I109" s="13"/>
      <c r="J109" s="13" t="s">
        <v>8</v>
      </c>
      <c r="K109" s="13" t="s">
        <v>8</v>
      </c>
      <c r="L109" s="81" t="s">
        <v>8</v>
      </c>
      <c r="M109" s="37" t="s">
        <v>37</v>
      </c>
      <c r="N109" s="47" t="s">
        <v>37</v>
      </c>
    </row>
    <row r="110" spans="1:14" ht="15.75">
      <c r="A110" s="28" t="s">
        <v>32</v>
      </c>
      <c r="B110" s="5"/>
      <c r="C110" s="5"/>
      <c r="D110" s="21"/>
      <c r="E110" s="21"/>
      <c r="F110" s="21"/>
      <c r="G110" s="21"/>
      <c r="H110" s="21"/>
      <c r="I110" s="21"/>
      <c r="J110" s="5"/>
      <c r="K110" s="5"/>
      <c r="L110" s="80"/>
      <c r="M110" s="36"/>
      <c r="N110" s="75"/>
    </row>
    <row r="111" spans="1:14" ht="15">
      <c r="A111" s="35" t="s">
        <v>89</v>
      </c>
      <c r="B111" s="6"/>
      <c r="C111" s="6"/>
      <c r="D111" s="19">
        <v>3.75</v>
      </c>
      <c r="E111" s="19">
        <v>4</v>
      </c>
      <c r="F111" s="23">
        <v>4.25</v>
      </c>
      <c r="G111" s="46" t="s">
        <v>35</v>
      </c>
      <c r="H111" s="46"/>
      <c r="I111" s="46"/>
      <c r="J111" s="37" t="s">
        <v>35</v>
      </c>
      <c r="K111" s="37" t="s">
        <v>35</v>
      </c>
      <c r="L111" s="85">
        <v>4.5</v>
      </c>
      <c r="M111" s="37" t="s">
        <v>78</v>
      </c>
      <c r="N111" s="47"/>
    </row>
    <row r="112" spans="1:14" ht="15">
      <c r="A112" s="35" t="s">
        <v>76</v>
      </c>
      <c r="B112" s="6"/>
      <c r="C112" s="6"/>
      <c r="D112" s="19">
        <v>12</v>
      </c>
      <c r="E112" s="19">
        <v>12</v>
      </c>
      <c r="F112" s="23">
        <f>+F111*3</f>
        <v>12.75</v>
      </c>
      <c r="G112" s="46" t="s">
        <v>35</v>
      </c>
      <c r="H112" s="46"/>
      <c r="I112" s="46"/>
      <c r="J112" s="37" t="s">
        <v>35</v>
      </c>
      <c r="K112" s="37" t="s">
        <v>35</v>
      </c>
      <c r="L112" s="86">
        <f>(+L111*5)</f>
        <v>22.5</v>
      </c>
      <c r="M112" s="37" t="s">
        <v>78</v>
      </c>
      <c r="N112" s="47"/>
    </row>
    <row r="113" spans="1:14" ht="15.75">
      <c r="A113" s="28" t="s">
        <v>77</v>
      </c>
      <c r="B113" s="5"/>
      <c r="C113" s="5"/>
      <c r="D113" s="21"/>
      <c r="E113" s="21"/>
      <c r="F113" s="21"/>
      <c r="G113" s="45">
        <v>34</v>
      </c>
      <c r="H113" s="45"/>
      <c r="I113" s="45"/>
      <c r="J113" s="19">
        <v>20</v>
      </c>
      <c r="K113" s="19">
        <v>22.5</v>
      </c>
      <c r="L113" s="79">
        <f>SUM(L111+L112)</f>
        <v>27</v>
      </c>
      <c r="M113" s="11">
        <f>(+L113-K113)</f>
        <v>4.5</v>
      </c>
      <c r="N113" s="73">
        <f>+M113/K113</f>
        <v>0.2</v>
      </c>
    </row>
    <row r="114" spans="1:14" ht="15.75">
      <c r="A114" s="28"/>
      <c r="B114" s="5"/>
      <c r="C114" s="5"/>
      <c r="D114" s="21"/>
      <c r="E114" s="21"/>
      <c r="F114" s="21"/>
      <c r="G114" s="45"/>
      <c r="H114" s="45"/>
      <c r="I114" s="45"/>
      <c r="J114" s="19"/>
      <c r="K114" s="19"/>
      <c r="L114" s="79"/>
      <c r="M114" s="11"/>
      <c r="N114" s="73"/>
    </row>
    <row r="115" spans="1:14" ht="15">
      <c r="A115" s="35" t="s">
        <v>38</v>
      </c>
      <c r="B115" s="6"/>
      <c r="C115" s="6"/>
      <c r="D115" s="19"/>
      <c r="E115" s="19"/>
      <c r="F115" s="19"/>
      <c r="G115" s="22">
        <v>41</v>
      </c>
      <c r="H115" s="22"/>
      <c r="I115" s="22"/>
      <c r="J115" s="19">
        <v>25</v>
      </c>
      <c r="K115" s="19">
        <v>27.75</v>
      </c>
      <c r="L115" s="79">
        <f>+B144</f>
        <v>27.75</v>
      </c>
      <c r="M115" s="11">
        <f>(+L115-K115)</f>
        <v>0</v>
      </c>
      <c r="N115" s="73">
        <f>+M115/K115</f>
        <v>0</v>
      </c>
    </row>
    <row r="116" spans="1:14" ht="12.75">
      <c r="A116" s="41"/>
      <c r="L116" s="80"/>
      <c r="N116" s="76"/>
    </row>
    <row r="117" spans="1:14" ht="15">
      <c r="A117" s="35" t="s">
        <v>16</v>
      </c>
      <c r="B117" s="6"/>
      <c r="C117" s="6"/>
      <c r="D117" s="19"/>
      <c r="E117" s="19"/>
      <c r="F117" s="23"/>
      <c r="G117" s="46"/>
      <c r="H117" s="46"/>
      <c r="I117" s="46"/>
      <c r="J117" s="37" t="s">
        <v>35</v>
      </c>
      <c r="K117" s="37" t="s">
        <v>35</v>
      </c>
      <c r="L117" s="89">
        <v>6.25</v>
      </c>
      <c r="M117" s="37" t="s">
        <v>78</v>
      </c>
      <c r="N117" s="76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59" t="str">
        <f>+A1</f>
        <v>Housing and Residence Life Office/Dining Services Department</v>
      </c>
    </row>
    <row r="136" ht="12.75">
      <c r="A136" s="59" t="str">
        <f>+A2</f>
        <v>Proposed Special Rates for 2006-2007</v>
      </c>
    </row>
    <row r="137" ht="12.75">
      <c r="A137" s="59" t="str">
        <f>+A3</f>
        <v>In effect from the 2006 Fall Semester through the 2007 Summer Session</v>
      </c>
    </row>
    <row r="138" ht="12.75">
      <c r="A138" s="59" t="str">
        <f>+A5</f>
        <v> </v>
      </c>
    </row>
    <row r="139" ht="15.75">
      <c r="A139" s="3" t="s">
        <v>63</v>
      </c>
    </row>
    <row r="141" spans="2:9" ht="15.75">
      <c r="B141" s="2" t="s">
        <v>18</v>
      </c>
      <c r="C141" s="2" t="s">
        <v>14</v>
      </c>
      <c r="D141" s="2" t="s">
        <v>19</v>
      </c>
      <c r="G141" s="2" t="s">
        <v>20</v>
      </c>
      <c r="H141" s="2"/>
      <c r="I141" s="2"/>
    </row>
    <row r="142" spans="2:9" ht="15.75">
      <c r="B142" s="24" t="s">
        <v>21</v>
      </c>
      <c r="C142" s="43" t="s">
        <v>30</v>
      </c>
      <c r="D142" s="24" t="s">
        <v>22</v>
      </c>
      <c r="G142" s="29" t="s">
        <v>23</v>
      </c>
      <c r="H142" s="29"/>
      <c r="I142" s="29"/>
    </row>
    <row r="143" spans="1:9" ht="12.75">
      <c r="A143" t="s">
        <v>14</v>
      </c>
      <c r="C143" s="54">
        <f>(L23*2)</f>
        <v>32.5</v>
      </c>
      <c r="D143">
        <v>2</v>
      </c>
      <c r="G143" s="30">
        <f>+K23</f>
        <v>16</v>
      </c>
      <c r="H143" s="30"/>
      <c r="I143" s="30"/>
    </row>
    <row r="144" spans="1:4" ht="12.75">
      <c r="A144" t="s">
        <v>39</v>
      </c>
      <c r="B144" s="25">
        <f>+B166</f>
        <v>27.75</v>
      </c>
      <c r="D144" s="26"/>
    </row>
    <row r="145" spans="1:2" ht="12.75">
      <c r="A145" t="s">
        <v>15</v>
      </c>
      <c r="B145" s="31">
        <v>0</v>
      </c>
    </row>
    <row r="146" spans="1:2" ht="12.75">
      <c r="A146" t="s">
        <v>16</v>
      </c>
      <c r="B146" s="31">
        <v>0</v>
      </c>
    </row>
    <row r="147" spans="1:2" ht="15.75">
      <c r="A147" t="s">
        <v>17</v>
      </c>
      <c r="B147" s="32">
        <v>0</v>
      </c>
    </row>
    <row r="148" spans="1:2" ht="12.75">
      <c r="A148" s="48" t="s">
        <v>40</v>
      </c>
      <c r="B148" s="49">
        <f>SUM(B144:B147)</f>
        <v>27.75</v>
      </c>
    </row>
    <row r="149" spans="1:2" ht="13.5" thickBot="1">
      <c r="A149" s="48"/>
      <c r="B149" s="54"/>
    </row>
    <row r="150" spans="1:2" ht="13.5" thickBot="1">
      <c r="A150" s="48" t="s">
        <v>47</v>
      </c>
      <c r="B150" s="50">
        <f>+B148+C143</f>
        <v>60.25</v>
      </c>
    </row>
    <row r="151" spans="7:11" ht="13.5" thickBot="1">
      <c r="G151" s="51" t="s">
        <v>34</v>
      </c>
      <c r="H151" s="52"/>
      <c r="I151" s="52"/>
      <c r="K151" s="55"/>
    </row>
    <row r="152" spans="1:2" ht="13.5" thickBot="1">
      <c r="A152" s="56" t="s">
        <v>46</v>
      </c>
      <c r="B152" s="53">
        <v>0.07</v>
      </c>
    </row>
    <row r="155" ht="12.75">
      <c r="A155" s="63" t="s">
        <v>65</v>
      </c>
    </row>
    <row r="157" spans="1:2" ht="12.75">
      <c r="A157" s="72" t="s">
        <v>68</v>
      </c>
      <c r="B157" s="64" t="s">
        <v>1</v>
      </c>
    </row>
    <row r="158" spans="1:2" ht="12.75">
      <c r="A158" s="48" t="s">
        <v>26</v>
      </c>
      <c r="B158" s="62">
        <v>6.25</v>
      </c>
    </row>
    <row r="159" spans="1:2" ht="12.75">
      <c r="A159" s="72" t="s">
        <v>66</v>
      </c>
      <c r="B159" s="31"/>
    </row>
    <row r="160" spans="1:2" ht="12.75">
      <c r="A160" s="48" t="s">
        <v>24</v>
      </c>
      <c r="B160" s="31">
        <v>4.5</v>
      </c>
    </row>
    <row r="161" spans="1:2" ht="12.75">
      <c r="A161" s="48" t="s">
        <v>25</v>
      </c>
      <c r="B161" s="31">
        <v>6.25</v>
      </c>
    </row>
    <row r="162" spans="1:2" ht="12.75">
      <c r="A162" s="48" t="s">
        <v>69</v>
      </c>
      <c r="B162" s="31"/>
    </row>
    <row r="163" spans="1:2" ht="12.75">
      <c r="A163" s="72" t="s">
        <v>67</v>
      </c>
      <c r="B163" s="31"/>
    </row>
    <row r="164" spans="1:2" ht="12.75">
      <c r="A164" s="48" t="s">
        <v>24</v>
      </c>
      <c r="B164" s="31">
        <v>4.5</v>
      </c>
    </row>
    <row r="165" spans="1:2" ht="12.75">
      <c r="A165" s="48" t="s">
        <v>25</v>
      </c>
      <c r="B165" s="67">
        <v>6.25</v>
      </c>
    </row>
    <row r="166" spans="1:2" ht="12.75">
      <c r="A166" s="48" t="s">
        <v>70</v>
      </c>
      <c r="B166" s="66">
        <f>SUM(B158:B165)</f>
        <v>27.75</v>
      </c>
    </row>
    <row r="167" spans="1:2" ht="12.75">
      <c r="A167" s="48"/>
      <c r="B167" s="25"/>
    </row>
    <row r="168" spans="1:2" ht="12.75">
      <c r="A168" s="65" t="s">
        <v>16</v>
      </c>
      <c r="B168" s="66">
        <v>6.25</v>
      </c>
    </row>
    <row r="171" spans="1:2" ht="12.75">
      <c r="A171" s="69" t="s">
        <v>71</v>
      </c>
      <c r="B171" s="70">
        <v>0.25</v>
      </c>
    </row>
  </sheetData>
  <mergeCells count="5">
    <mergeCell ref="M64:N64"/>
    <mergeCell ref="M7:N7"/>
    <mergeCell ref="M107:N107"/>
    <mergeCell ref="M87:N87"/>
    <mergeCell ref="M75:N75"/>
  </mergeCells>
  <printOptions/>
  <pageMargins left="0.5" right="0.15" top="1" bottom="1" header="0.25" footer="0.5"/>
  <pageSetup fitToHeight="6" horizontalDpi="600" verticalDpi="600" orientation="portrait" scale="88" r:id="rId3"/>
  <rowBreaks count="2" manualBreakCount="2">
    <brk id="47" max="14" man="1"/>
    <brk id="82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Holm</dc:creator>
  <cp:keywords/>
  <dc:description/>
  <cp:lastModifiedBy>Registered User</cp:lastModifiedBy>
  <cp:lastPrinted>2006-04-27T12:05:32Z</cp:lastPrinted>
  <dcterms:created xsi:type="dcterms:W3CDTF">1998-04-16T12:29:55Z</dcterms:created>
  <dcterms:modified xsi:type="dcterms:W3CDTF">2006-04-27T22:09:15Z</dcterms:modified>
  <cp:category/>
  <cp:version/>
  <cp:contentType/>
  <cp:contentStatus/>
</cp:coreProperties>
</file>